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<sst xmlns="http://schemas.openxmlformats.org/spreadsheetml/2006/main" count="41" uniqueCount="37">
  <si>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Динамика роста заработной платы работников учреждения в 2013 году с учетом достижения показателей региональной "Дорожной карты"</t>
  </si>
  <si>
    <t>2012 год</t>
  </si>
  <si>
    <t>I квартал</t>
  </si>
  <si>
    <t>II квартал</t>
  </si>
  <si>
    <t>III квартал</t>
  </si>
  <si>
    <t>IV квартал</t>
  </si>
  <si>
    <t xml:space="preserve">2013 год </t>
  </si>
  <si>
    <t>Темп роста к 2012 году</t>
  </si>
  <si>
    <t>среднесписочная численность работников, сложившаяся за 2012 год (ед.)</t>
  </si>
  <si>
    <t>среднемесячная заработная плата работников, сложившаяся за 2012 год  (руб.)</t>
  </si>
  <si>
    <t>среднесписочная численность работников, сложившаяся за I квартал 2013 (ед.)</t>
  </si>
  <si>
    <t>среднемесячная заработная плата работников, сложившаяся за I квартал (руб.)</t>
  </si>
  <si>
    <t>среднесписочная численность работников за II квартал 2013 (ед.)</t>
  </si>
  <si>
    <t>среднемесячная заработная плата работников за II квартал  (руб.)</t>
  </si>
  <si>
    <t>среднесписочная численность работников за III квартал 2013 (ед.)</t>
  </si>
  <si>
    <t>среднемесячная заработная плата работников за III квартал  (руб.)</t>
  </si>
  <si>
    <t>среднесписочная численность работников за IV квартал 2013 (ед.)</t>
  </si>
  <si>
    <t>среднемесячная заработная плата работников за IV квартал   (руб.)</t>
  </si>
  <si>
    <t>среднесписочная численность работников за 2013 (ед.)</t>
  </si>
  <si>
    <t>среднемесячная заработная плата работников за 2013 год  (руб.)</t>
  </si>
  <si>
    <t>среднесписочной численности работников</t>
  </si>
  <si>
    <t>среднемесячной заработной платы работников</t>
  </si>
  <si>
    <t>врач</t>
  </si>
  <si>
    <t>педагогические работники, оказывающие социальные услуги детям-сиротам и детям, оставшимся без попечения родителей</t>
  </si>
  <si>
    <t>средний медицинский персонал</t>
  </si>
  <si>
    <t>.</t>
  </si>
  <si>
    <t>ГОБУСОН " Мурманский центр социальной помощи семье и детям"</t>
  </si>
  <si>
    <t>I полугодие 2013 года</t>
  </si>
  <si>
    <t>средняя численность работников, ед.</t>
  </si>
  <si>
    <t>9 месяцев 2013 года</t>
  </si>
  <si>
    <t>среднемесячная начисленная заработная плата 1 работника, руб.</t>
  </si>
  <si>
    <t>среднемесячная номинальная начисленная заработная плата 1 работника, руб.</t>
  </si>
  <si>
    <t>2013 год</t>
  </si>
  <si>
    <t>средний</t>
  </si>
  <si>
    <t>младший</t>
  </si>
  <si>
    <t>соцраб</t>
  </si>
  <si>
    <t>пед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</si>
</sst>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188" fontId="1" fillId="2" borderId="10" xfId="0" applyNumberFormat="1" applyFont="1" applyFill="1" applyBorder="1" applyAlignment="1">
      <alignment vertical="top" wrapText="1"/>
    </xf>
    <xf numFmtId="3" fontId="1" fillId="2" borderId="10" xfId="0" applyNumberFormat="1" applyFont="1" applyFill="1" applyBorder="1" applyAlignment="1">
      <alignment vertical="top" wrapText="1"/>
    </xf>
    <xf numFmtId="0" fontId="1" fillId="7" borderId="11" xfId="0" applyFont="1" applyFill="1" applyBorder="1" applyAlignment="1">
      <alignment horizontal="center" vertical="top" wrapText="1"/>
    </xf>
    <xf numFmtId="0" fontId="1" fillId="7" borderId="10" xfId="0" applyFont="1" applyFill="1" applyBorder="1" applyAlignment="1">
      <alignment horizontal="center" vertical="top" wrapText="1"/>
    </xf>
    <xf numFmtId="3" fontId="1" fillId="7" borderId="10" xfId="0" applyNumberFormat="1" applyFont="1" applyFill="1" applyBorder="1" applyAlignment="1">
      <alignment vertical="top" wrapText="1"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8" fontId="4" fillId="2" borderId="10" xfId="0" applyNumberFormat="1" applyFont="1" applyFill="1" applyBorder="1" applyAlignment="1">
      <alignment vertical="top" wrapText="1"/>
    </xf>
    <xf numFmtId="3" fontId="4" fillId="2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2"/>
  <sheetViews>
    <sheetView zoomScale="70" zoomScaleNormal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7" sqref="H7:I7"/>
    </sheetView>
  </sheetViews>
  <sheetFormatPr defaultColWidth="9.140625" defaultRowHeight="12.75"/>
  <cols>
    <col min="1" max="1" width="40.28125" style="1" customWidth="1"/>
    <col min="2" max="2" width="14.7109375" style="1" customWidth="1"/>
    <col min="3" max="3" width="14.140625" style="1" customWidth="1"/>
    <col min="4" max="4" width="14.7109375" style="1" customWidth="1"/>
    <col min="5" max="5" width="14.140625" style="1" customWidth="1"/>
    <col min="6" max="6" width="15.8515625" style="1" customWidth="1"/>
    <col min="7" max="7" width="14.140625" style="1" customWidth="1"/>
    <col min="8" max="8" width="14.00390625" style="11" customWidth="1"/>
    <col min="9" max="9" width="14.140625" style="11" customWidth="1"/>
    <col min="10" max="10" width="15.8515625" style="1" customWidth="1"/>
    <col min="11" max="11" width="14.140625" style="1" customWidth="1"/>
    <col min="12" max="12" width="14.00390625" style="11" customWidth="1"/>
    <col min="13" max="13" width="18.57421875" style="11" customWidth="1"/>
    <col min="14" max="14" width="15.57421875" style="1" customWidth="1"/>
    <col min="15" max="15" width="14.140625" style="1" customWidth="1"/>
    <col min="16" max="16" width="14.00390625" style="11" customWidth="1"/>
    <col min="17" max="17" width="18.57421875" style="11" customWidth="1"/>
    <col min="18" max="18" width="26.140625" style="11" customWidth="1"/>
    <col min="19" max="19" width="14.57421875" style="1" customWidth="1"/>
    <col min="20" max="20" width="14.140625" style="1" customWidth="1"/>
    <col min="21" max="21" width="15.28125" style="1" customWidth="1"/>
    <col min="22" max="22" width="17.28125" style="1" customWidth="1"/>
    <col min="23" max="23" width="12.421875" style="1" bestFit="1" customWidth="1"/>
    <col min="24" max="24" width="15.8515625" style="1" customWidth="1"/>
    <col min="25" max="25" width="14.421875" style="1" customWidth="1"/>
    <col min="26" max="16384" width="9.140625" style="1" customWidth="1"/>
  </cols>
  <sheetData>
    <row r="1" ht="15.75">
      <c r="A1" s="2" t="s">
        <v>0</v>
      </c>
    </row>
    <row r="2" spans="1:17" ht="15.75">
      <c r="A2" s="2"/>
      <c r="N2" s="1">
        <v>2</v>
      </c>
      <c r="O2" s="1" t="s">
        <v>22</v>
      </c>
      <c r="P2" s="11">
        <v>41</v>
      </c>
      <c r="Q2" s="11">
        <v>52606.3</v>
      </c>
    </row>
    <row r="3" spans="1:17" ht="15.75">
      <c r="A3" s="2"/>
      <c r="N3" s="1">
        <v>3</v>
      </c>
      <c r="O3" s="1" t="s">
        <v>33</v>
      </c>
      <c r="P3" s="11">
        <v>383</v>
      </c>
      <c r="Q3" s="11">
        <v>30663.4</v>
      </c>
    </row>
    <row r="4" spans="14:17" ht="15.75">
      <c r="N4" s="1">
        <v>4</v>
      </c>
      <c r="O4" s="1" t="s">
        <v>34</v>
      </c>
      <c r="P4" s="11">
        <v>682</v>
      </c>
      <c r="Q4" s="11">
        <v>20310</v>
      </c>
    </row>
    <row r="5" spans="14:17" ht="15.75">
      <c r="N5" s="1">
        <v>5</v>
      </c>
      <c r="O5" s="1" t="s">
        <v>35</v>
      </c>
      <c r="P5" s="11">
        <v>687</v>
      </c>
      <c r="Q5" s="11">
        <v>20726</v>
      </c>
    </row>
    <row r="6" spans="14:17" ht="15.75">
      <c r="N6" s="1">
        <v>6</v>
      </c>
      <c r="O6" s="1" t="s">
        <v>36</v>
      </c>
      <c r="P6" s="11">
        <v>267</v>
      </c>
      <c r="Q6" s="11">
        <v>30420</v>
      </c>
    </row>
    <row r="7" spans="1:22" ht="15.75" customHeight="1">
      <c r="A7" s="32"/>
      <c r="B7" s="25" t="s">
        <v>1</v>
      </c>
      <c r="C7" s="26"/>
      <c r="D7" s="25" t="s">
        <v>2</v>
      </c>
      <c r="E7" s="26"/>
      <c r="F7" s="25" t="s">
        <v>3</v>
      </c>
      <c r="G7" s="26"/>
      <c r="H7" s="30" t="s">
        <v>27</v>
      </c>
      <c r="I7" s="31"/>
      <c r="J7" s="25" t="s">
        <v>4</v>
      </c>
      <c r="K7" s="26"/>
      <c r="L7" s="30" t="s">
        <v>29</v>
      </c>
      <c r="M7" s="31"/>
      <c r="N7" s="25" t="s">
        <v>5</v>
      </c>
      <c r="O7" s="26"/>
      <c r="P7" s="30" t="s">
        <v>32</v>
      </c>
      <c r="Q7" s="31"/>
      <c r="R7" s="16"/>
      <c r="S7" s="25" t="s">
        <v>6</v>
      </c>
      <c r="T7" s="26"/>
      <c r="U7" s="25" t="s">
        <v>7</v>
      </c>
      <c r="V7" s="26"/>
    </row>
    <row r="8" spans="1:22" ht="126">
      <c r="A8" s="33"/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13" t="s">
        <v>28</v>
      </c>
      <c r="I8" s="13" t="s">
        <v>30</v>
      </c>
      <c r="J8" s="8" t="s">
        <v>14</v>
      </c>
      <c r="K8" s="8" t="s">
        <v>15</v>
      </c>
      <c r="L8" s="13" t="s">
        <v>28</v>
      </c>
      <c r="M8" s="13" t="s">
        <v>31</v>
      </c>
      <c r="N8" s="8" t="s">
        <v>16</v>
      </c>
      <c r="O8" s="8" t="s">
        <v>17</v>
      </c>
      <c r="P8" s="13" t="s">
        <v>28</v>
      </c>
      <c r="Q8" s="13" t="s">
        <v>31</v>
      </c>
      <c r="R8" s="17"/>
      <c r="S8" s="8" t="s">
        <v>18</v>
      </c>
      <c r="T8" s="8" t="s">
        <v>19</v>
      </c>
      <c r="U8" s="8" t="s">
        <v>20</v>
      </c>
      <c r="V8" s="8" t="s">
        <v>21</v>
      </c>
    </row>
    <row r="9" spans="1:25" ht="15.75">
      <c r="A9" s="27" t="s">
        <v>26</v>
      </c>
      <c r="B9" s="28"/>
      <c r="C9" s="28"/>
      <c r="D9" s="28" t="s">
        <v>25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9"/>
      <c r="W9" s="9"/>
      <c r="Y9" s="9"/>
    </row>
    <row r="10" spans="1:205" s="10" customFormat="1" ht="20.25">
      <c r="A10" s="5" t="s">
        <v>22</v>
      </c>
      <c r="B10" s="6">
        <v>1.5</v>
      </c>
      <c r="C10" s="6">
        <v>28903</v>
      </c>
      <c r="D10" s="12">
        <v>2.68</v>
      </c>
      <c r="E10" s="6">
        <v>22961.75</v>
      </c>
      <c r="F10" s="6">
        <v>3.3</v>
      </c>
      <c r="G10" s="6">
        <f>36670.13-11405</f>
        <v>25265.129999999997</v>
      </c>
      <c r="H10" s="21">
        <f>ROUND((D10*3+F10*3)/6,1)</f>
        <v>3</v>
      </c>
      <c r="I10" s="22">
        <f>ROUND((D10*E10*3+F10*G10*3)/(D10*3+F10*3),0)</f>
        <v>24233</v>
      </c>
      <c r="J10" s="6">
        <v>0.35</v>
      </c>
      <c r="K10" s="6">
        <v>338461.42</v>
      </c>
      <c r="L10" s="14">
        <f>ROUND((D10*3+F10*3+J10*3)/9,1)</f>
        <v>2.1</v>
      </c>
      <c r="M10" s="15">
        <f>ROUND((D10*E10*3+F10*G10*3+J10*K10*3)/L10/9,0)</f>
        <v>41805</v>
      </c>
      <c r="N10" s="6">
        <v>1.08</v>
      </c>
      <c r="O10" s="6">
        <v>126338.18</v>
      </c>
      <c r="P10" s="14">
        <f>ROUND((D10*3+F10*3+J10*3+N10*3)/12,1)</f>
        <v>1.9</v>
      </c>
      <c r="Q10" s="15">
        <f>ROUND((D10*E10*3+F10*G10*3+J10*K10*3+N10*O10*3)/P10/12,0)</f>
        <v>52608</v>
      </c>
      <c r="R10" s="18">
        <f>IF(Q10&gt;=$Q$2,Q10,"НЕ ВЫПОЛНЕНО")</f>
        <v>52608</v>
      </c>
      <c r="S10" s="6">
        <v>1.88</v>
      </c>
      <c r="T10" s="6">
        <v>52608</v>
      </c>
      <c r="U10" s="23">
        <v>125</v>
      </c>
      <c r="V10" s="23">
        <v>182</v>
      </c>
      <c r="W10" s="19"/>
      <c r="X10" s="11"/>
      <c r="Y10" s="19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</row>
    <row r="11" spans="1:25" ht="15.75">
      <c r="A11" s="4" t="s">
        <v>24</v>
      </c>
      <c r="B11" s="3">
        <v>5</v>
      </c>
      <c r="C11" s="3">
        <v>29511.4</v>
      </c>
      <c r="D11" s="7">
        <v>6.8</v>
      </c>
      <c r="E11" s="3">
        <v>29567.21</v>
      </c>
      <c r="F11" s="3">
        <v>10</v>
      </c>
      <c r="G11" s="3">
        <v>29753.2</v>
      </c>
      <c r="H11" s="14">
        <f>ROUND((D11*3+F11*3)/6,1)</f>
        <v>8.4</v>
      </c>
      <c r="I11" s="15">
        <f>ROUND((D11*E11*3+F11*G11*3)/(D11*3+F11*3),0)</f>
        <v>29678</v>
      </c>
      <c r="J11" s="3">
        <v>4.17</v>
      </c>
      <c r="K11" s="3">
        <v>38057.82</v>
      </c>
      <c r="L11" s="14">
        <f>ROUND((D11*3+F11*3+J11*3)/9,1)</f>
        <v>7</v>
      </c>
      <c r="M11" s="15">
        <f>ROUND((D11*E11*3+F11*G11*3+J11*K11*3)/L11/9,0)</f>
        <v>31300</v>
      </c>
      <c r="N11" s="3">
        <v>8.5</v>
      </c>
      <c r="O11" s="3">
        <v>31319.01</v>
      </c>
      <c r="P11" s="14">
        <f>ROUND((D11*3+F11*3+J11*3+N11*3)/12,1)</f>
        <v>7.4</v>
      </c>
      <c r="Q11" s="15">
        <f>ROUND((D11*E11*3+F11*G11*3+J11*K11*3+N11*O11*3)/P11/12,0)</f>
        <v>31199</v>
      </c>
      <c r="R11" s="18">
        <f>IF(Q11&gt;=$Q$3,Q11,"НЕ ВЫПОЛНЕНО")</f>
        <v>31199</v>
      </c>
      <c r="S11" s="3">
        <v>7.42</v>
      </c>
      <c r="T11" s="3">
        <v>31199</v>
      </c>
      <c r="U11" s="24">
        <v>148</v>
      </c>
      <c r="V11" s="24">
        <v>106</v>
      </c>
      <c r="W11" s="9"/>
      <c r="Y11" s="9"/>
    </row>
    <row r="12" spans="1:25" ht="63">
      <c r="A12" s="4" t="s">
        <v>23</v>
      </c>
      <c r="B12" s="3">
        <v>33</v>
      </c>
      <c r="C12" s="3">
        <v>31584.48</v>
      </c>
      <c r="D12" s="7">
        <v>40</v>
      </c>
      <c r="E12" s="3">
        <v>29916.42</v>
      </c>
      <c r="F12" s="3">
        <v>35</v>
      </c>
      <c r="G12" s="3">
        <v>34518.8</v>
      </c>
      <c r="H12" s="14">
        <f>ROUND((D12*3+F12*3)/6,1)</f>
        <v>37.5</v>
      </c>
      <c r="I12" s="15">
        <f>ROUND((D12*E12*3+F12*G12*3)/(D12*3+F12*3),0)</f>
        <v>32064</v>
      </c>
      <c r="J12" s="3">
        <v>17.5</v>
      </c>
      <c r="K12" s="3">
        <v>48056.55</v>
      </c>
      <c r="L12" s="14">
        <f>ROUND((D12*3+F12*3+J12*3)/9,1)</f>
        <v>30.8</v>
      </c>
      <c r="M12" s="15">
        <f>ROUND((D12*E12*3+F12*G12*3+J12*K12*3)/L12/9,0)</f>
        <v>35128</v>
      </c>
      <c r="N12" s="3">
        <v>34</v>
      </c>
      <c r="O12" s="3">
        <v>30232</v>
      </c>
      <c r="P12" s="14">
        <f>ROUND((D12*3+F12*3+J12*3+N12*3)/12,1)</f>
        <v>31.6</v>
      </c>
      <c r="Q12" s="15">
        <f>ROUND((D12*E12*3+F12*G12*3+J12*K12*3+N12*O12*3)/P12/12,0)</f>
        <v>33811</v>
      </c>
      <c r="R12" s="18">
        <f>IF(Q12&gt;=$Q$6,Q12,"НЕ ВЫПОЛНЕНО")</f>
        <v>33811</v>
      </c>
      <c r="S12" s="3">
        <v>31.63</v>
      </c>
      <c r="T12" s="3">
        <v>33811</v>
      </c>
      <c r="U12" s="24">
        <v>96</v>
      </c>
      <c r="V12" s="24">
        <v>107</v>
      </c>
      <c r="W12" s="9"/>
      <c r="Y12" s="9"/>
    </row>
  </sheetData>
  <sheetProtection/>
  <mergeCells count="12">
    <mergeCell ref="J7:K7"/>
    <mergeCell ref="N7:O7"/>
    <mergeCell ref="U7:V7"/>
    <mergeCell ref="S7:T7"/>
    <mergeCell ref="A9:V9"/>
    <mergeCell ref="H7:I7"/>
    <mergeCell ref="L7:M7"/>
    <mergeCell ref="P7:Q7"/>
    <mergeCell ref="A7:A8"/>
    <mergeCell ref="B7:C7"/>
    <mergeCell ref="D7:E7"/>
    <mergeCell ref="F7:G7"/>
  </mergeCells>
  <printOptions/>
  <pageMargins left="0.22" right="0.2" top="0.56" bottom="0.32" header="0.5" footer="0.33"/>
  <pageSetup fitToHeight="10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Altron</cp:lastModifiedBy>
  <cp:lastPrinted>2013-05-31T07:50:54Z</cp:lastPrinted>
  <dcterms:created xsi:type="dcterms:W3CDTF">1996-10-08T23:32:33Z</dcterms:created>
  <dcterms:modified xsi:type="dcterms:W3CDTF">2013-12-02T06:09:08Z</dcterms:modified>
  <cp:category/>
  <cp:version/>
  <cp:contentType/>
  <cp:contentStatus/>
</cp:coreProperties>
</file>